
<file path=[Content_Types].xml><?xml version="1.0" encoding="utf-8"?>
<Types xmlns="http://schemas.openxmlformats.org/package/2006/content-types">
  <Default Extension="rels" ContentType="application/vnd.openxmlformats-package.relationships+xml"/>
  <Default Extension="xml" ContentType="application/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B Commission Calculator" sheetId="1" r:id="rId3"/>
  </sheets>
  <definedNames/>
  <calcPr/>
</workbook>
</file>

<file path=xl/sharedStrings.xml><?xml version="1.0" encoding="utf-8"?>
<sst xmlns="http://schemas.openxmlformats.org/spreadsheetml/2006/main" count="105" uniqueCount="42">
  <si>
    <t>Bear Bull Traders Interactive Brokers Commission Calculator</t>
  </si>
  <si>
    <t>Fixed Long</t>
  </si>
  <si>
    <t>Tiered Long</t>
  </si>
  <si>
    <t>Price</t>
  </si>
  <si>
    <t>Shares</t>
  </si>
  <si>
    <t>Broker Fee</t>
  </si>
  <si>
    <t>Regulatory Fee</t>
  </si>
  <si>
    <t>Total Cost Per Trade</t>
  </si>
  <si>
    <t>Clearing Fee</t>
  </si>
  <si>
    <t>ECN FEE</t>
  </si>
  <si>
    <t>BUY</t>
  </si>
  <si>
    <t>n/a</t>
  </si>
  <si>
    <t>Partial Sell</t>
  </si>
  <si>
    <t>Totals</t>
  </si>
  <si>
    <t>Fixed Short</t>
  </si>
  <si>
    <t>Tiered Short</t>
  </si>
  <si>
    <t>SHORT</t>
  </si>
  <si>
    <t>Partial Cover</t>
  </si>
  <si>
    <t>Fixed</t>
  </si>
  <si>
    <t>Tiered</t>
  </si>
  <si>
    <t>How Calculated</t>
  </si>
  <si>
    <t>Buy or Sell Orders</t>
  </si>
  <si>
    <t>Note: All fields for tiered long and short are locked. To change price and shares for tiered structure, change the price and shares for Fixed long and short.  You can also change cells C26-C32 and D26-D32. All other fields are locked.</t>
  </si>
  <si>
    <t>Broker Charge</t>
  </si>
  <si>
    <t>Per Share</t>
  </si>
  <si>
    <t>Buy/Sell</t>
  </si>
  <si>
    <t>SEC TransFee</t>
  </si>
  <si>
    <t>Aggregate Sales</t>
  </si>
  <si>
    <t>Sell</t>
  </si>
  <si>
    <t>FINRA TAF</t>
  </si>
  <si>
    <t>FINRA Pass</t>
  </si>
  <si>
    <t>* IB commission</t>
  </si>
  <si>
    <t>NYSE Pass</t>
  </si>
  <si>
    <t>ECN Fee</t>
  </si>
  <si>
    <t>Securities &amp; Exchange Commission Transaction Fee:</t>
  </si>
  <si>
    <t>SEC 31 Broker Regulation Fee</t>
  </si>
  <si>
    <t>FINRA fee</t>
  </si>
  <si>
    <t>Financial Industry Regulatory Authority (FINRA) Transaction Fee (TAF)</t>
  </si>
  <si>
    <t>Financial Industry Regulatory Authority (FINRA) Pass Through Fee</t>
  </si>
  <si>
    <t>New York Stock Excahnge Pass Through Fee</t>
  </si>
  <si>
    <t xml:space="preserve">NSCC, DTC </t>
  </si>
  <si>
    <t>National Securities Clearing Corporation, Depository Trust Company</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</si>
</sst>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00"/>
    <numFmt numFmtId="165" formatCode="&quot;$&quot;#,##0.0000"/>
    <numFmt numFmtId="166" formatCode="&quot;$&quot;#,##0.000000"/>
    <numFmt numFmtId="167" formatCode="&quot;$&quot;#,##0.00000"/>
  </numFmts>
  <fonts count="11">
    <font>
      <sz val="10.0"/>
      <color rgb="FF000000"/>
      <name val="Arial"/>
    </font>
    <font>
      <sz val="12.0"/>
      <name val="Trebuchet MS"/>
    </font>
    <font>
      <b/>
      <sz val="12.0"/>
      <name val="Trebuchet MS"/>
    </font>
    <font>
      <b/>
      <sz val="24.0"/>
      <color rgb="FFFFFFFF"/>
      <name val="Trebuchet MS"/>
    </font>
    <font/>
    <font>
      <b/>
      <sz val="18.0"/>
      <name val="Trebuchet MS"/>
    </font>
    <font>
      <b/>
      <i/>
      <sz val="12.0"/>
      <name val="Trebuchet MS"/>
    </font>
    <font>
      <sz val="12.0"/>
      <color rgb="FF000000"/>
      <name val="Trebuchet MS"/>
    </font>
    <font>
      <b/>
      <u/>
      <sz val="12.0"/>
      <color rgb="FFFF0000"/>
      <name val="Trebuchet MS"/>
    </font>
    <font>
      <b/>
      <u/>
      <sz val="12.0"/>
      <color rgb="FFFF0000"/>
      <name val="Trebuchet MS"/>
    </font>
    <font>
      <sz val="18.0"/>
      <name val="Trebuchet MS"/>
    </font>
  </fonts>
  <fills count="8">
    <fill>
      <patternFill patternType="none"/>
    </fill>
    <fill>
      <patternFill patternType="lightGray"/>
    </fill>
    <fill>
      <patternFill patternType="solid">
        <fgColor rgb="FFFF0000"/>
        <bgColor rgb="FFFF0000"/>
      </patternFill>
    </fill>
    <fill>
      <patternFill patternType="solid">
        <fgColor rgb="FFFFFFFF"/>
        <bgColor rgb="FFFFFFFF"/>
      </patternFill>
    </fill>
    <fill>
      <patternFill patternType="solid">
        <fgColor rgb="FFF4CCCC"/>
        <bgColor rgb="FFF4CCCC"/>
      </patternFill>
    </fill>
    <fill>
      <patternFill patternType="solid">
        <fgColor rgb="FFCFE2F3"/>
        <bgColor rgb="FFCFE2F3"/>
      </patternFill>
    </fill>
    <fill>
      <patternFill patternType="solid">
        <fgColor rgb="FFF3F3F3"/>
        <bgColor rgb="FFF3F3F3"/>
      </patternFill>
    </fill>
    <fill>
      <patternFill patternType="solid">
        <fgColor rgb="FFD9EAD3"/>
        <bgColor rgb="FFD9EAD3"/>
      </patternFill>
    </fill>
  </fills>
  <borders count="23">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medium">
        <color rgb="FF000000"/>
      </left>
      <top style="medium">
        <color rgb="FF000000"/>
      </top>
      <bottom style="medium">
        <color rgb="FF000000"/>
      </bottom>
    </border>
    <border>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ck">
        <color rgb="FF000000"/>
      </left>
      <bottom style="thick">
        <color rgb="FF000000"/>
      </bottom>
    </border>
    <border>
      <bottom style="thick">
        <color rgb="FF000000"/>
      </bottom>
    </border>
    <border>
      <right style="thick">
        <color rgb="FF000000"/>
      </right>
      <bottom style="thick">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readingOrder="0"/>
    </xf>
    <xf borderId="1" fillId="2" fontId="3" numFmtId="0" xfId="0" applyAlignment="1" applyBorder="1" applyFill="1" applyFont="1">
      <alignment horizontal="center" readingOrder="0"/>
    </xf>
    <xf borderId="2" fillId="0" fontId="4" numFmtId="0" xfId="0" applyBorder="1" applyFont="1"/>
    <xf borderId="3" fillId="0" fontId="4" numFmtId="0" xfId="0" applyBorder="1" applyFont="1"/>
    <xf borderId="0" fillId="3" fontId="2" numFmtId="0" xfId="0" applyAlignment="1" applyFill="1" applyFont="1">
      <alignment horizontal="center" readingOrder="0"/>
    </xf>
    <xf borderId="0" fillId="3" fontId="1" numFmtId="0" xfId="0" applyFont="1"/>
    <xf borderId="4" fillId="4" fontId="5" numFmtId="0" xfId="0" applyAlignment="1" applyBorder="1" applyFill="1" applyFont="1">
      <alignment horizontal="center" readingOrder="0"/>
    </xf>
    <xf borderId="5" fillId="0" fontId="4" numFmtId="0" xfId="0" applyBorder="1" applyFont="1"/>
    <xf borderId="6" fillId="0" fontId="4" numFmtId="0" xfId="0" applyBorder="1" applyFont="1"/>
    <xf borderId="0" fillId="0" fontId="1" numFmtId="0" xfId="0" applyAlignment="1" applyFont="1">
      <alignment readingOrder="0"/>
    </xf>
    <xf borderId="7" fillId="0" fontId="1" numFmtId="0" xfId="0" applyAlignment="1" applyBorder="1" applyFont="1">
      <alignment readingOrder="0"/>
    </xf>
    <xf borderId="8" fillId="0" fontId="2" numFmtId="0" xfId="0" applyAlignment="1" applyBorder="1" applyFont="1">
      <alignment horizontal="center" readingOrder="0"/>
    </xf>
    <xf borderId="0" fillId="0" fontId="1" numFmtId="0" xfId="0" applyAlignment="1" applyFont="1">
      <alignment horizontal="center" readingOrder="0"/>
    </xf>
    <xf borderId="0" fillId="0" fontId="2" numFmtId="0" xfId="0" applyAlignment="1" applyFont="1">
      <alignment readingOrder="0"/>
    </xf>
    <xf borderId="7" fillId="5" fontId="6" numFmtId="0" xfId="0" applyAlignment="1" applyBorder="1" applyFill="1" applyFont="1">
      <alignment readingOrder="0"/>
    </xf>
    <xf borderId="0" fillId="5" fontId="6" numFmtId="164" xfId="0" applyAlignment="1" applyFont="1" applyNumberFormat="1">
      <alignment horizontal="center" readingOrder="0"/>
    </xf>
    <xf borderId="0" fillId="5" fontId="6" numFmtId="0" xfId="0" applyAlignment="1" applyFont="1">
      <alignment horizontal="center" readingOrder="0"/>
    </xf>
    <xf borderId="0" fillId="5" fontId="6" numFmtId="164" xfId="0" applyAlignment="1" applyFont="1" applyNumberFormat="1">
      <alignment horizontal="center"/>
    </xf>
    <xf borderId="8" fillId="5" fontId="6" numFmtId="164" xfId="0" applyAlignment="1" applyBorder="1" applyFont="1" applyNumberFormat="1">
      <alignment horizontal="center" readingOrder="0"/>
    </xf>
    <xf borderId="0" fillId="5" fontId="6" numFmtId="165" xfId="0" applyAlignment="1" applyFont="1" applyNumberFormat="1">
      <alignment horizontal="center" readingOrder="0"/>
    </xf>
    <xf borderId="0" fillId="0" fontId="1" numFmtId="164" xfId="0" applyAlignment="1" applyFont="1" applyNumberFormat="1">
      <alignment horizontal="center" readingOrder="0"/>
    </xf>
    <xf borderId="0" fillId="0" fontId="1" numFmtId="164" xfId="0" applyAlignment="1" applyFont="1" applyNumberFormat="1">
      <alignment horizontal="center"/>
    </xf>
    <xf borderId="0" fillId="3" fontId="7" numFmtId="164" xfId="0" applyAlignment="1" applyFont="1" applyNumberFormat="1">
      <alignment horizontal="center" readingOrder="0"/>
    </xf>
    <xf borderId="8" fillId="0" fontId="1" numFmtId="164" xfId="0" applyAlignment="1" applyBorder="1" applyFont="1" applyNumberFormat="1">
      <alignment horizontal="center" readingOrder="0"/>
    </xf>
    <xf borderId="0" fillId="0" fontId="1" numFmtId="165" xfId="0" applyAlignment="1" applyFont="1" applyNumberFormat="1">
      <alignment horizontal="center" readingOrder="0"/>
    </xf>
    <xf borderId="7" fillId="6" fontId="1" numFmtId="0" xfId="0" applyAlignment="1" applyBorder="1" applyFill="1" applyFont="1">
      <alignment readingOrder="0"/>
    </xf>
    <xf borderId="0" fillId="6" fontId="1" numFmtId="164" xfId="0" applyAlignment="1" applyFont="1" applyNumberFormat="1">
      <alignment horizontal="center" readingOrder="0"/>
    </xf>
    <xf borderId="0" fillId="6" fontId="1" numFmtId="0" xfId="0" applyAlignment="1" applyFont="1">
      <alignment horizontal="center" readingOrder="0"/>
    </xf>
    <xf borderId="0" fillId="6" fontId="1" numFmtId="164" xfId="0" applyAlignment="1" applyFont="1" applyNumberFormat="1">
      <alignment horizontal="center"/>
    </xf>
    <xf borderId="0" fillId="6" fontId="7" numFmtId="164" xfId="0" applyAlignment="1" applyFont="1" applyNumberFormat="1">
      <alignment horizontal="center" readingOrder="0"/>
    </xf>
    <xf borderId="8" fillId="6" fontId="1" numFmtId="164" xfId="0" applyAlignment="1" applyBorder="1" applyFont="1" applyNumberFormat="1">
      <alignment horizontal="center" readingOrder="0"/>
    </xf>
    <xf borderId="0" fillId="6" fontId="1" numFmtId="165" xfId="0" applyAlignment="1" applyFont="1" applyNumberFormat="1">
      <alignment horizontal="center" readingOrder="0"/>
    </xf>
    <xf borderId="0" fillId="0" fontId="1" numFmtId="166" xfId="0" applyAlignment="1" applyFont="1" applyNumberFormat="1">
      <alignment horizontal="center" readingOrder="0"/>
    </xf>
    <xf borderId="0" fillId="0" fontId="1" numFmtId="167" xfId="0" applyAlignment="1" applyFont="1" applyNumberFormat="1">
      <alignment horizontal="center" readingOrder="0"/>
    </xf>
    <xf borderId="9" fillId="0" fontId="2" numFmtId="0" xfId="0" applyAlignment="1" applyBorder="1" applyFont="1">
      <alignment readingOrder="0"/>
    </xf>
    <xf borderId="10" fillId="0" fontId="1" numFmtId="0" xfId="0" applyAlignment="1" applyBorder="1" applyFont="1">
      <alignment horizontal="center"/>
    </xf>
    <xf borderId="10" fillId="0" fontId="1" numFmtId="0" xfId="0" applyAlignment="1" applyBorder="1" applyFont="1">
      <alignment horizontal="center" readingOrder="0"/>
    </xf>
    <xf borderId="10" fillId="0" fontId="2" numFmtId="164" xfId="0" applyAlignment="1" applyBorder="1" applyFont="1" applyNumberFormat="1">
      <alignment horizontal="right"/>
    </xf>
    <xf borderId="11" fillId="7" fontId="8" numFmtId="164" xfId="0" applyAlignment="1" applyBorder="1" applyFill="1" applyFont="1" applyNumberFormat="1">
      <alignment horizontal="right"/>
    </xf>
    <xf borderId="10" fillId="0" fontId="2" numFmtId="0" xfId="0" applyBorder="1" applyFont="1"/>
    <xf borderId="7" fillId="0" fontId="1" numFmtId="0" xfId="0" applyBorder="1" applyFont="1"/>
    <xf borderId="8" fillId="0" fontId="1" numFmtId="0" xfId="0" applyBorder="1" applyFont="1"/>
    <xf borderId="0" fillId="5" fontId="6" numFmtId="164" xfId="0" applyAlignment="1" applyFont="1" applyNumberFormat="1">
      <alignment horizontal="center"/>
    </xf>
    <xf borderId="8" fillId="5" fontId="6" numFmtId="164" xfId="0" applyAlignment="1" applyBorder="1" applyFont="1" applyNumberFormat="1">
      <alignment horizontal="center"/>
    </xf>
    <xf borderId="0" fillId="0" fontId="1" numFmtId="165" xfId="0" applyAlignment="1" applyFont="1" applyNumberFormat="1">
      <alignment readingOrder="0"/>
    </xf>
    <xf borderId="0" fillId="0" fontId="1" numFmtId="164" xfId="0" applyAlignment="1" applyFont="1" applyNumberFormat="1">
      <alignment horizontal="center"/>
    </xf>
    <xf borderId="8" fillId="0" fontId="1" numFmtId="164" xfId="0" applyAlignment="1" applyBorder="1" applyFont="1" applyNumberFormat="1">
      <alignment horizontal="center"/>
    </xf>
    <xf borderId="0" fillId="6" fontId="1" numFmtId="164" xfId="0" applyAlignment="1" applyFont="1" applyNumberFormat="1">
      <alignment horizontal="center"/>
    </xf>
    <xf borderId="8" fillId="6" fontId="1" numFmtId="164" xfId="0" applyAlignment="1" applyBorder="1" applyFont="1" applyNumberFormat="1">
      <alignment horizontal="center"/>
    </xf>
    <xf borderId="0" fillId="0" fontId="1" numFmtId="2" xfId="0" applyFont="1" applyNumberFormat="1"/>
    <xf borderId="8" fillId="0" fontId="1" numFmtId="164" xfId="0" applyAlignment="1" applyBorder="1" applyFont="1" applyNumberFormat="1">
      <alignment horizontal="center" readingOrder="0"/>
    </xf>
    <xf borderId="10" fillId="0" fontId="2" numFmtId="164" xfId="0" applyAlignment="1" applyBorder="1" applyFont="1" applyNumberFormat="1">
      <alignment horizontal="right"/>
    </xf>
    <xf borderId="11" fillId="7" fontId="9" numFmtId="164" xfId="0" applyAlignment="1" applyBorder="1" applyFont="1" applyNumberFormat="1">
      <alignment horizontal="right" readingOrder="0"/>
    </xf>
    <xf borderId="1" fillId="4" fontId="1" numFmtId="0" xfId="0" applyBorder="1" applyFont="1"/>
    <xf borderId="2" fillId="4" fontId="2" numFmtId="0" xfId="0" applyAlignment="1" applyBorder="1" applyFont="1">
      <alignment horizontal="center" readingOrder="0"/>
    </xf>
    <xf borderId="3" fillId="4" fontId="2" numFmtId="0" xfId="0" applyAlignment="1" applyBorder="1" applyFont="1">
      <alignment horizontal="center" readingOrder="0"/>
    </xf>
    <xf borderId="12" fillId="0" fontId="10" numFmtId="0" xfId="0" applyAlignment="1" applyBorder="1" applyFont="1">
      <alignment horizontal="left" readingOrder="0" shrinkToFit="0" vertical="top" wrapText="1"/>
    </xf>
    <xf borderId="13" fillId="0" fontId="4" numFmtId="0" xfId="0" applyBorder="1" applyFont="1"/>
    <xf borderId="14" fillId="0" fontId="4" numFmtId="0" xfId="0" applyBorder="1" applyFont="1"/>
    <xf borderId="7" fillId="6" fontId="2" numFmtId="0" xfId="0" applyAlignment="1" applyBorder="1" applyFont="1">
      <alignment readingOrder="0"/>
    </xf>
    <xf borderId="8" fillId="6" fontId="1" numFmtId="0" xfId="0" applyAlignment="1" applyBorder="1" applyFont="1">
      <alignment horizontal="center" readingOrder="0"/>
    </xf>
    <xf borderId="15" fillId="0" fontId="4" numFmtId="0" xfId="0" applyBorder="1" applyFont="1"/>
    <xf borderId="16" fillId="0" fontId="4" numFmtId="0" xfId="0" applyBorder="1" applyFont="1"/>
    <xf borderId="7" fillId="0" fontId="2" numFmtId="0" xfId="0" applyAlignment="1" applyBorder="1" applyFont="1">
      <alignment readingOrder="0"/>
    </xf>
    <xf borderId="8" fillId="0" fontId="1" numFmtId="0" xfId="0" applyAlignment="1" applyBorder="1" applyFont="1">
      <alignment horizontal="center" readingOrder="0"/>
    </xf>
    <xf borderId="0" fillId="6" fontId="1" numFmtId="166" xfId="0" applyAlignment="1" applyFont="1" applyNumberFormat="1">
      <alignment horizontal="center" readingOrder="0"/>
    </xf>
    <xf borderId="0" fillId="6" fontId="1" numFmtId="167" xfId="0" applyAlignment="1" applyFont="1" applyNumberFormat="1">
      <alignment horizontal="center" readingOrder="0"/>
    </xf>
    <xf borderId="17" fillId="6" fontId="2" numFmtId="0" xfId="0" applyAlignment="1" applyBorder="1" applyFont="1">
      <alignment readingOrder="0"/>
    </xf>
    <xf borderId="18" fillId="6" fontId="1" numFmtId="0" xfId="0" applyAlignment="1" applyBorder="1" applyFont="1">
      <alignment horizontal="center" readingOrder="0"/>
    </xf>
    <xf borderId="18" fillId="6" fontId="1" numFmtId="165" xfId="0" applyAlignment="1" applyBorder="1" applyFont="1" applyNumberFormat="1">
      <alignment horizontal="center" readingOrder="0"/>
    </xf>
    <xf borderId="19" fillId="6" fontId="1" numFmtId="0" xfId="0" applyAlignment="1" applyBorder="1" applyFont="1">
      <alignment horizontal="center" readingOrder="0"/>
    </xf>
    <xf borderId="20" fillId="0" fontId="4" numFmtId="0" xfId="0" applyBorder="1" applyFont="1"/>
    <xf borderId="21" fillId="0" fontId="4" numFmtId="0" xfId="0" applyBorder="1" applyFont="1"/>
    <xf borderId="22" fillId="0" fontId="4" numFmtId="0" xfId="0" applyBorder="1" applyFont="1"/>
    <xf borderId="1" fillId="0" fontId="2" numFmtId="0" xfId="0" applyAlignment="1" applyBorder="1" applyFont="1">
      <alignment readingOrder="0"/>
    </xf>
    <xf borderId="2" fillId="0" fontId="1" numFmtId="0" xfId="0" applyAlignment="1" applyBorder="1" applyFont="1">
      <alignment readingOrder="0"/>
    </xf>
    <xf borderId="2" fillId="0" fontId="1" numFmtId="0" xfId="0" applyBorder="1" applyFont="1"/>
    <xf borderId="3" fillId="0" fontId="1" numFmtId="0" xfId="0" applyAlignment="1" applyBorder="1" applyFont="1">
      <alignment readingOrder="0"/>
    </xf>
    <xf borderId="17" fillId="0" fontId="2" numFmtId="0" xfId="0" applyAlignment="1" applyBorder="1" applyFont="1">
      <alignment readingOrder="0"/>
    </xf>
    <xf borderId="18" fillId="0" fontId="1" numFmtId="0" xfId="0" applyAlignment="1" applyBorder="1" applyFont="1">
      <alignment readingOrder="0"/>
    </xf>
    <xf borderId="18" fillId="0" fontId="1" numFmtId="0" xfId="0" applyBorder="1" applyFont="1"/>
    <xf borderId="19"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3" Type="http://schemas.openxmlformats.org/officeDocument/2006/relationships/worksheet" Target="worksheets/sheet1.xml"/><Relationship Id="rId2" Type="http://schemas.openxmlformats.org/officeDocument/2006/relationships/sharedStrings" Target="sharedStrings.xml"/><Relationship Id="rId1" Type="http://schemas.openxmlformats.org/officeDocument/2006/relationships/styles" Target="styles.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0.86"/>
    <col customWidth="1" min="2" max="2" width="15.57"/>
    <col customWidth="1" min="5" max="5" width="16.43"/>
    <col customWidth="1" min="6" max="6" width="19.14"/>
    <col customWidth="1" min="7" max="7" width="22.57"/>
    <col customWidth="1" min="8" max="8" width="13.57"/>
    <col customWidth="1" min="12" max="12" width="16.0"/>
    <col customWidth="1" min="14" max="14" width="18.57"/>
    <col customWidth="1" min="15" max="15" width="16.29"/>
    <col customWidth="1" min="16" max="16" width="21.86"/>
    <col customWidth="1" min="18" max="18" width="14.29"/>
  </cols>
  <sheetData>
    <row r="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c r="A2" s="2"/>
      <c r="B2" s="3" t="s">
        <v>0</v>
      </c>
      <c r="C2" s="4"/>
      <c r="D2" s="4"/>
      <c r="E2" s="4"/>
      <c r="F2" s="4"/>
      <c r="G2" s="4"/>
      <c r="H2" s="4"/>
      <c r="I2" s="4"/>
      <c r="J2" s="4"/>
      <c r="K2" s="4"/>
      <c r="L2" s="4"/>
      <c r="M2" s="4"/>
      <c r="N2" s="4"/>
      <c r="O2" s="4"/>
      <c r="P2" s="5"/>
      <c r="Q2" s="1"/>
      <c r="R2" s="1"/>
      <c r="S2" s="1"/>
      <c r="T2" s="1"/>
      <c r="U2" s="1"/>
      <c r="V2" s="1"/>
      <c r="W2" s="1"/>
      <c r="X2" s="1"/>
      <c r="Y2" s="1"/>
      <c r="Z2" s="1"/>
      <c r="AA2" s="1"/>
      <c r="AB2" s="1"/>
      <c r="AC2" s="1"/>
      <c r="AD2" s="1"/>
      <c r="AE2" s="1"/>
      <c r="AF2" s="1"/>
      <c r="AG2" s="1"/>
      <c r="AH2" s="1"/>
      <c r="AI2" s="1"/>
      <c r="AJ2" s="1"/>
    </row>
    <row r="3">
      <c r="A3" s="6"/>
      <c r="B3" s="6"/>
      <c r="C3" s="6"/>
      <c r="D3" s="6"/>
      <c r="E3" s="6"/>
      <c r="F3" s="6"/>
      <c r="G3" s="6"/>
      <c r="H3" s="7"/>
      <c r="I3" s="6"/>
      <c r="J3" s="6"/>
      <c r="K3" s="6"/>
      <c r="L3" s="6"/>
      <c r="M3" s="6"/>
      <c r="N3" s="6"/>
      <c r="O3" s="6"/>
      <c r="P3" s="6"/>
      <c r="Q3" s="7"/>
      <c r="R3" s="7"/>
      <c r="S3" s="7"/>
      <c r="T3" s="7"/>
      <c r="U3" s="7"/>
      <c r="V3" s="7"/>
      <c r="W3" s="7"/>
      <c r="X3" s="7"/>
      <c r="Y3" s="7"/>
      <c r="Z3" s="7"/>
      <c r="AA3" s="7"/>
      <c r="AB3" s="7"/>
      <c r="AC3" s="7"/>
      <c r="AD3" s="7"/>
      <c r="AE3" s="7"/>
      <c r="AF3" s="7"/>
      <c r="AG3" s="7"/>
      <c r="AH3" s="7"/>
      <c r="AI3" s="7"/>
      <c r="AJ3" s="7"/>
    </row>
    <row r="4">
      <c r="A4" s="2"/>
      <c r="B4" s="8" t="s">
        <v>1</v>
      </c>
      <c r="C4" s="9"/>
      <c r="D4" s="9"/>
      <c r="E4" s="9"/>
      <c r="F4" s="9"/>
      <c r="G4" s="10"/>
      <c r="H4" s="1"/>
      <c r="I4" s="8" t="s">
        <v>2</v>
      </c>
      <c r="J4" s="9"/>
      <c r="K4" s="9"/>
      <c r="L4" s="9"/>
      <c r="M4" s="9"/>
      <c r="N4" s="9"/>
      <c r="O4" s="9"/>
      <c r="P4" s="10"/>
      <c r="Q4" s="1"/>
      <c r="R4" s="1"/>
      <c r="S4" s="1"/>
      <c r="T4" s="1"/>
      <c r="U4" s="1"/>
      <c r="V4" s="1"/>
      <c r="W4" s="1"/>
      <c r="X4" s="1"/>
      <c r="Y4" s="1"/>
      <c r="Z4" s="1"/>
      <c r="AA4" s="1"/>
      <c r="AB4" s="1"/>
      <c r="AC4" s="1"/>
      <c r="AD4" s="1"/>
      <c r="AE4" s="1"/>
      <c r="AF4" s="1"/>
      <c r="AG4" s="1"/>
      <c r="AH4" s="1"/>
      <c r="AI4" s="1"/>
      <c r="AJ4" s="1"/>
    </row>
    <row r="5">
      <c r="A5" s="11"/>
      <c r="B5" s="12"/>
      <c r="C5" s="2" t="s">
        <v>3</v>
      </c>
      <c r="D5" s="2" t="s">
        <v>4</v>
      </c>
      <c r="E5" s="2" t="s">
        <v>5</v>
      </c>
      <c r="F5" s="2" t="s">
        <v>6</v>
      </c>
      <c r="G5" s="13" t="s">
        <v>7</v>
      </c>
      <c r="H5" s="14"/>
      <c r="I5" s="12"/>
      <c r="J5" s="2" t="s">
        <v>3</v>
      </c>
      <c r="K5" s="2" t="s">
        <v>4</v>
      </c>
      <c r="L5" s="2" t="s">
        <v>5</v>
      </c>
      <c r="M5" s="2" t="s">
        <v>8</v>
      </c>
      <c r="N5" s="2" t="s">
        <v>6</v>
      </c>
      <c r="O5" s="2" t="s">
        <v>9</v>
      </c>
      <c r="P5" s="13" t="s">
        <v>7</v>
      </c>
      <c r="Q5" s="1"/>
      <c r="R5" s="1"/>
      <c r="S5" s="1"/>
      <c r="T5" s="1"/>
      <c r="U5" s="1"/>
      <c r="V5" s="1"/>
      <c r="W5" s="1"/>
      <c r="X5" s="1"/>
      <c r="Y5" s="1"/>
      <c r="Z5" s="1"/>
      <c r="AA5" s="1"/>
      <c r="AB5" s="1"/>
      <c r="AC5" s="1"/>
      <c r="AD5" s="1"/>
      <c r="AE5" s="1"/>
      <c r="AF5" s="1"/>
      <c r="AG5" s="1"/>
      <c r="AH5" s="1"/>
      <c r="AI5" s="1"/>
      <c r="AJ5" s="1"/>
    </row>
    <row r="6">
      <c r="A6" s="15"/>
      <c r="B6" s="16" t="s">
        <v>10</v>
      </c>
      <c r="C6" s="17">
        <v>24.5</v>
      </c>
      <c r="D6" s="18">
        <v>1000.0</v>
      </c>
      <c r="E6" s="19">
        <f t="shared" ref="E6:E11" si="2">if(D6&lt;=0,0,if(D6&lt;=200,1,if(D6&gt;200,D6*$C$26)))</f>
        <v>5</v>
      </c>
      <c r="F6" s="17" t="s">
        <v>11</v>
      </c>
      <c r="G6" s="20">
        <f>sum(E6:F6)</f>
        <v>5</v>
      </c>
      <c r="H6" s="14"/>
      <c r="I6" s="16" t="s">
        <v>10</v>
      </c>
      <c r="J6" s="17">
        <f t="shared" ref="J6:K6" si="1">C6</f>
        <v>24.5</v>
      </c>
      <c r="K6" s="18">
        <f t="shared" si="1"/>
        <v>1000</v>
      </c>
      <c r="L6" s="19">
        <f t="shared" ref="L6:L11" si="4">if(K6&lt;=0,0,if(K6&lt;=100,0.35,if(K6&gt;36,K6*$D$26)))</f>
        <v>3.1</v>
      </c>
      <c r="M6" s="19">
        <f t="shared" ref="M6:M11" si="5">K6*$D$29</f>
        <v>0.2</v>
      </c>
      <c r="N6" s="21">
        <f>(L6*$D$30)+(L6*$D$31)</f>
        <v>0.0022785</v>
      </c>
      <c r="O6" s="17">
        <f t="shared" ref="O6:O11" si="6">K6*$D$32</f>
        <v>-2.1</v>
      </c>
      <c r="P6" s="20">
        <f t="shared" ref="P6:P11" si="7">sum(L6:O6)</f>
        <v>1.2022785</v>
      </c>
      <c r="Q6" s="1"/>
      <c r="R6" s="1"/>
      <c r="S6" s="11"/>
      <c r="T6" s="11"/>
      <c r="U6" s="1"/>
      <c r="V6" s="1"/>
      <c r="W6" s="11"/>
      <c r="X6" s="11"/>
      <c r="Y6" s="1"/>
      <c r="Z6" s="1"/>
      <c r="AA6" s="1"/>
      <c r="AB6" s="1"/>
      <c r="AC6" s="1"/>
      <c r="AD6" s="1"/>
      <c r="AE6" s="1"/>
      <c r="AF6" s="1"/>
      <c r="AG6" s="1"/>
      <c r="AH6" s="1"/>
      <c r="AI6" s="1"/>
      <c r="AJ6" s="1"/>
    </row>
    <row r="7">
      <c r="A7" s="11"/>
      <c r="B7" s="12" t="s">
        <v>12</v>
      </c>
      <c r="C7" s="22">
        <v>24.9</v>
      </c>
      <c r="D7" s="14">
        <v>500.0</v>
      </c>
      <c r="E7" s="23">
        <f t="shared" si="2"/>
        <v>2.5</v>
      </c>
      <c r="F7" s="24">
        <f t="shared" ref="F7:F11" si="8">(D7*$C$28)+(C7*D7*$C$27)</f>
        <v>0.22135</v>
      </c>
      <c r="G7" s="25">
        <f t="shared" ref="G7:G11" si="9">E7+F7</f>
        <v>2.72135</v>
      </c>
      <c r="H7" s="1"/>
      <c r="I7" s="12" t="s">
        <v>12</v>
      </c>
      <c r="J7" s="22">
        <f t="shared" ref="J7:K7" si="3">C7</f>
        <v>24.9</v>
      </c>
      <c r="K7" s="14">
        <f t="shared" si="3"/>
        <v>500</v>
      </c>
      <c r="L7" s="23">
        <f t="shared" si="4"/>
        <v>1.55</v>
      </c>
      <c r="M7" s="23">
        <f t="shared" si="5"/>
        <v>0.1</v>
      </c>
      <c r="N7" s="26">
        <f t="shared" ref="N7:N11" si="11">(K7*$D$28)+(J7*K7*$D$27)+(L7*$D$30)+(L7*$D$31)</f>
        <v>0.22248925</v>
      </c>
      <c r="O7" s="22">
        <f t="shared" si="6"/>
        <v>-1.05</v>
      </c>
      <c r="P7" s="25">
        <f t="shared" si="7"/>
        <v>0.82248925</v>
      </c>
      <c r="Q7" s="1"/>
      <c r="R7" s="11"/>
      <c r="S7" s="26"/>
      <c r="T7" s="26"/>
      <c r="U7" s="1"/>
      <c r="V7" s="1"/>
      <c r="W7" s="1"/>
      <c r="X7" s="1"/>
      <c r="Y7" s="1"/>
      <c r="Z7" s="1"/>
      <c r="AA7" s="1"/>
      <c r="AB7" s="1"/>
      <c r="AC7" s="1"/>
      <c r="AD7" s="1"/>
      <c r="AE7" s="1"/>
      <c r="AF7" s="1"/>
      <c r="AG7" s="1"/>
      <c r="AH7" s="1"/>
      <c r="AI7" s="1"/>
      <c r="AJ7" s="1"/>
    </row>
    <row r="8">
      <c r="A8" s="11"/>
      <c r="B8" s="27" t="s">
        <v>12</v>
      </c>
      <c r="C8" s="28">
        <v>24.97</v>
      </c>
      <c r="D8" s="29">
        <v>250.0</v>
      </c>
      <c r="E8" s="30">
        <f t="shared" si="2"/>
        <v>1.25</v>
      </c>
      <c r="F8" s="31">
        <f t="shared" si="8"/>
        <v>0.1109025</v>
      </c>
      <c r="G8" s="32">
        <f t="shared" si="9"/>
        <v>1.3609025</v>
      </c>
      <c r="H8" s="1"/>
      <c r="I8" s="27" t="s">
        <v>12</v>
      </c>
      <c r="J8" s="28">
        <f t="shared" ref="J8:K8" si="10">C8</f>
        <v>24.97</v>
      </c>
      <c r="K8" s="29">
        <f t="shared" si="10"/>
        <v>250</v>
      </c>
      <c r="L8" s="30">
        <f t="shared" si="4"/>
        <v>0.775</v>
      </c>
      <c r="M8" s="30">
        <f t="shared" si="5"/>
        <v>0.05</v>
      </c>
      <c r="N8" s="33">
        <f t="shared" si="11"/>
        <v>0.111472125</v>
      </c>
      <c r="O8" s="28">
        <f t="shared" si="6"/>
        <v>-0.525</v>
      </c>
      <c r="P8" s="32">
        <f t="shared" si="7"/>
        <v>0.411472125</v>
      </c>
      <c r="Q8" s="1"/>
      <c r="R8" s="14"/>
      <c r="S8" s="34"/>
      <c r="T8" s="34"/>
      <c r="U8" s="1"/>
      <c r="V8" s="1"/>
      <c r="W8" s="1"/>
      <c r="X8" s="1"/>
      <c r="Y8" s="1"/>
      <c r="Z8" s="1"/>
      <c r="AA8" s="1"/>
      <c r="AB8" s="1"/>
      <c r="AC8" s="1"/>
      <c r="AD8" s="1"/>
      <c r="AE8" s="1"/>
      <c r="AF8" s="1"/>
      <c r="AG8" s="1"/>
      <c r="AH8" s="1"/>
      <c r="AI8" s="1"/>
      <c r="AJ8" s="1"/>
    </row>
    <row r="9">
      <c r="A9" s="11"/>
      <c r="B9" s="12" t="s">
        <v>12</v>
      </c>
      <c r="C9" s="22">
        <v>24.5</v>
      </c>
      <c r="D9" s="14">
        <v>150.0</v>
      </c>
      <c r="E9" s="23">
        <f t="shared" si="2"/>
        <v>1</v>
      </c>
      <c r="F9" s="24">
        <f t="shared" si="8"/>
        <v>0.065625</v>
      </c>
      <c r="G9" s="25">
        <f t="shared" si="9"/>
        <v>1.065625</v>
      </c>
      <c r="H9" s="1"/>
      <c r="I9" s="12" t="s">
        <v>12</v>
      </c>
      <c r="J9" s="22">
        <f t="shared" ref="J9:K9" si="12">C9</f>
        <v>24.5</v>
      </c>
      <c r="K9" s="14">
        <f t="shared" si="12"/>
        <v>150</v>
      </c>
      <c r="L9" s="23">
        <f t="shared" si="4"/>
        <v>0.465</v>
      </c>
      <c r="M9" s="23">
        <f t="shared" si="5"/>
        <v>0.03</v>
      </c>
      <c r="N9" s="26">
        <f t="shared" si="11"/>
        <v>0.065966775</v>
      </c>
      <c r="O9" s="22">
        <f t="shared" si="6"/>
        <v>-0.315</v>
      </c>
      <c r="P9" s="25">
        <f t="shared" si="7"/>
        <v>0.245966775</v>
      </c>
      <c r="Q9" s="1"/>
      <c r="R9" s="14"/>
      <c r="S9" s="34"/>
      <c r="T9" s="34"/>
      <c r="U9" s="1"/>
      <c r="V9" s="1"/>
      <c r="W9" s="1"/>
      <c r="X9" s="1"/>
      <c r="Y9" s="1"/>
      <c r="Z9" s="1"/>
      <c r="AA9" s="1"/>
      <c r="AB9" s="1"/>
      <c r="AC9" s="1"/>
      <c r="AD9" s="1"/>
      <c r="AE9" s="1"/>
      <c r="AF9" s="1"/>
      <c r="AG9" s="1"/>
      <c r="AH9" s="1"/>
      <c r="AI9" s="1"/>
      <c r="AJ9" s="1"/>
    </row>
    <row r="10">
      <c r="A10" s="11"/>
      <c r="B10" s="27" t="s">
        <v>12</v>
      </c>
      <c r="C10" s="28">
        <v>24.5</v>
      </c>
      <c r="D10" s="29">
        <v>100.0</v>
      </c>
      <c r="E10" s="30">
        <f t="shared" si="2"/>
        <v>1</v>
      </c>
      <c r="F10" s="31">
        <f t="shared" si="8"/>
        <v>0.04375</v>
      </c>
      <c r="G10" s="32">
        <f t="shared" si="9"/>
        <v>1.04375</v>
      </c>
      <c r="H10" s="1"/>
      <c r="I10" s="27" t="s">
        <v>12</v>
      </c>
      <c r="J10" s="28">
        <f t="shared" ref="J10:K10" si="13">C10</f>
        <v>24.5</v>
      </c>
      <c r="K10" s="29">
        <f t="shared" si="13"/>
        <v>100</v>
      </c>
      <c r="L10" s="30">
        <f t="shared" si="4"/>
        <v>0.35</v>
      </c>
      <c r="M10" s="30">
        <f t="shared" si="5"/>
        <v>0.02</v>
      </c>
      <c r="N10" s="33">
        <f t="shared" si="11"/>
        <v>0.04400725</v>
      </c>
      <c r="O10" s="28">
        <f t="shared" si="6"/>
        <v>-0.21</v>
      </c>
      <c r="P10" s="32">
        <f t="shared" si="7"/>
        <v>0.20400725</v>
      </c>
      <c r="Q10" s="1"/>
      <c r="R10" s="11"/>
      <c r="S10" s="14"/>
      <c r="T10" s="26"/>
      <c r="U10" s="1"/>
      <c r="V10" s="1"/>
      <c r="W10" s="1"/>
      <c r="X10" s="1"/>
      <c r="Y10" s="1"/>
      <c r="Z10" s="1"/>
      <c r="AA10" s="1"/>
      <c r="AB10" s="1"/>
      <c r="AC10" s="1"/>
      <c r="AD10" s="1"/>
      <c r="AE10" s="1"/>
      <c r="AF10" s="1"/>
      <c r="AG10" s="1"/>
      <c r="AH10" s="1"/>
      <c r="AI10" s="1"/>
      <c r="AJ10" s="1"/>
    </row>
    <row r="11">
      <c r="A11" s="11"/>
      <c r="B11" s="12" t="s">
        <v>12</v>
      </c>
      <c r="C11" s="22">
        <v>24.6</v>
      </c>
      <c r="D11" s="14">
        <v>50.0</v>
      </c>
      <c r="E11" s="23">
        <f t="shared" si="2"/>
        <v>1</v>
      </c>
      <c r="F11" s="24">
        <f t="shared" si="8"/>
        <v>0.02194</v>
      </c>
      <c r="G11" s="25">
        <f t="shared" si="9"/>
        <v>1.02194</v>
      </c>
      <c r="H11" s="1"/>
      <c r="I11" s="12" t="s">
        <v>12</v>
      </c>
      <c r="J11" s="22">
        <f t="shared" ref="J11:K11" si="14">C11</f>
        <v>24.6</v>
      </c>
      <c r="K11" s="14">
        <f t="shared" si="14"/>
        <v>50</v>
      </c>
      <c r="L11" s="23">
        <f t="shared" si="4"/>
        <v>0.35</v>
      </c>
      <c r="M11" s="23">
        <f t="shared" si="5"/>
        <v>0.01</v>
      </c>
      <c r="N11" s="26">
        <f t="shared" si="11"/>
        <v>0.02219725</v>
      </c>
      <c r="O11" s="22">
        <f t="shared" si="6"/>
        <v>-0.105</v>
      </c>
      <c r="P11" s="25">
        <f t="shared" si="7"/>
        <v>0.27719725</v>
      </c>
      <c r="Q11" s="1"/>
      <c r="R11" s="11"/>
      <c r="S11" s="14"/>
      <c r="T11" s="35"/>
      <c r="U11" s="1"/>
      <c r="V11" s="1"/>
      <c r="W11" s="1"/>
      <c r="X11" s="1"/>
      <c r="Y11" s="1"/>
      <c r="Z11" s="1"/>
      <c r="AA11" s="1"/>
      <c r="AB11" s="1"/>
      <c r="AC11" s="1"/>
      <c r="AD11" s="1"/>
      <c r="AE11" s="1"/>
      <c r="AF11" s="1"/>
      <c r="AG11" s="1"/>
      <c r="AH11" s="1"/>
      <c r="AI11" s="1"/>
      <c r="AJ11" s="1"/>
    </row>
    <row r="12">
      <c r="A12" s="15"/>
      <c r="B12" s="36" t="s">
        <v>13</v>
      </c>
      <c r="C12" s="37"/>
      <c r="D12" s="38"/>
      <c r="E12" s="39">
        <f t="shared" ref="E12:G12" si="15">SUM(E6:E11)</f>
        <v>11.75</v>
      </c>
      <c r="F12" s="39">
        <f t="shared" si="15"/>
        <v>0.4635675</v>
      </c>
      <c r="G12" s="40">
        <f t="shared" si="15"/>
        <v>12.2135675</v>
      </c>
      <c r="H12" s="11"/>
      <c r="I12" s="36" t="s">
        <v>13</v>
      </c>
      <c r="J12" s="41"/>
      <c r="K12" s="41"/>
      <c r="L12" s="39">
        <f t="shared" ref="L12:P12" si="16">SUM(L6:L11)</f>
        <v>6.59</v>
      </c>
      <c r="M12" s="39">
        <f t="shared" si="16"/>
        <v>0.41</v>
      </c>
      <c r="N12" s="39">
        <f t="shared" si="16"/>
        <v>0.46841115</v>
      </c>
      <c r="O12" s="39">
        <f t="shared" si="16"/>
        <v>-4.305</v>
      </c>
      <c r="P12" s="40">
        <f t="shared" si="16"/>
        <v>3.16341115</v>
      </c>
      <c r="Q12" s="1"/>
      <c r="R12" s="11"/>
      <c r="S12" s="14"/>
      <c r="T12" s="34"/>
      <c r="U12" s="1"/>
      <c r="V12" s="1"/>
      <c r="W12" s="1"/>
      <c r="X12" s="1"/>
      <c r="Y12" s="1"/>
      <c r="Z12" s="1"/>
      <c r="AA12" s="1"/>
      <c r="AB12" s="1"/>
      <c r="AC12" s="1"/>
      <c r="AD12" s="1"/>
      <c r="AE12" s="1"/>
      <c r="AF12" s="1"/>
      <c r="AG12" s="1"/>
      <c r="AH12" s="1"/>
      <c r="AI12" s="1"/>
      <c r="AJ12" s="1"/>
    </row>
    <row r="13">
      <c r="A13" s="1"/>
      <c r="B13" s="42"/>
      <c r="C13" s="1"/>
      <c r="D13" s="1"/>
      <c r="E13" s="1"/>
      <c r="F13" s="1"/>
      <c r="G13" s="43"/>
      <c r="H13" s="1"/>
      <c r="I13" s="42"/>
      <c r="J13" s="1"/>
      <c r="K13" s="1"/>
      <c r="L13" s="1"/>
      <c r="M13" s="1"/>
      <c r="N13" s="1"/>
      <c r="O13" s="1"/>
      <c r="P13" s="43"/>
      <c r="Q13" s="1"/>
      <c r="R13" s="11"/>
      <c r="S13" s="14"/>
      <c r="T13" s="26"/>
      <c r="U13" s="1"/>
      <c r="V13" s="1"/>
      <c r="W13" s="1"/>
      <c r="X13" s="1"/>
      <c r="Y13" s="1"/>
      <c r="Z13" s="1"/>
      <c r="AA13" s="1"/>
      <c r="AB13" s="1"/>
      <c r="AC13" s="1"/>
      <c r="AD13" s="1"/>
      <c r="AE13" s="1"/>
      <c r="AF13" s="1"/>
      <c r="AG13" s="1"/>
      <c r="AH13" s="1"/>
      <c r="AI13" s="1"/>
      <c r="AJ13" s="1"/>
    </row>
    <row r="14">
      <c r="A14" s="1"/>
      <c r="B14" s="8" t="s">
        <v>14</v>
      </c>
      <c r="C14" s="9"/>
      <c r="D14" s="9"/>
      <c r="E14" s="9"/>
      <c r="F14" s="9"/>
      <c r="G14" s="10"/>
      <c r="H14" s="2"/>
      <c r="I14" s="8" t="s">
        <v>15</v>
      </c>
      <c r="J14" s="9"/>
      <c r="K14" s="9"/>
      <c r="L14" s="9"/>
      <c r="M14" s="9"/>
      <c r="N14" s="9"/>
      <c r="O14" s="9"/>
      <c r="P14" s="10"/>
      <c r="Q14" s="1"/>
      <c r="R14" s="1"/>
      <c r="S14" s="1"/>
      <c r="T14" s="1"/>
      <c r="U14" s="1"/>
      <c r="V14" s="1"/>
      <c r="W14" s="1"/>
      <c r="X14" s="1"/>
      <c r="Y14" s="1"/>
      <c r="Z14" s="1"/>
      <c r="AA14" s="1"/>
      <c r="AB14" s="1"/>
      <c r="AC14" s="1"/>
      <c r="AD14" s="1"/>
      <c r="AE14" s="1"/>
      <c r="AF14" s="1"/>
      <c r="AG14" s="1"/>
      <c r="AH14" s="1"/>
      <c r="AI14" s="1"/>
      <c r="AJ14" s="1"/>
    </row>
    <row r="15">
      <c r="A15" s="1"/>
      <c r="B15" s="42"/>
      <c r="C15" s="2" t="s">
        <v>3</v>
      </c>
      <c r="D15" s="2" t="s">
        <v>4</v>
      </c>
      <c r="E15" s="2" t="s">
        <v>5</v>
      </c>
      <c r="F15" s="2" t="s">
        <v>6</v>
      </c>
      <c r="G15" s="13" t="s">
        <v>7</v>
      </c>
      <c r="H15" s="11"/>
      <c r="I15" s="12"/>
      <c r="J15" s="2" t="s">
        <v>3</v>
      </c>
      <c r="K15" s="2" t="s">
        <v>4</v>
      </c>
      <c r="L15" s="2" t="s">
        <v>5</v>
      </c>
      <c r="M15" s="2" t="s">
        <v>8</v>
      </c>
      <c r="N15" s="2" t="s">
        <v>6</v>
      </c>
      <c r="O15" s="2" t="s">
        <v>9</v>
      </c>
      <c r="P15" s="13" t="s">
        <v>7</v>
      </c>
      <c r="Q15" s="1"/>
      <c r="R15" s="1"/>
      <c r="S15" s="1"/>
      <c r="T15" s="1"/>
      <c r="U15" s="1"/>
      <c r="V15" s="1"/>
      <c r="W15" s="1"/>
      <c r="X15" s="1"/>
      <c r="Y15" s="1"/>
      <c r="Z15" s="1"/>
      <c r="AA15" s="1"/>
      <c r="AB15" s="1"/>
      <c r="AC15" s="1"/>
      <c r="AD15" s="1"/>
      <c r="AE15" s="1"/>
      <c r="AF15" s="1"/>
      <c r="AG15" s="1"/>
      <c r="AH15" s="1"/>
      <c r="AI15" s="1"/>
      <c r="AJ15" s="1"/>
    </row>
    <row r="16">
      <c r="A16" s="15"/>
      <c r="B16" s="16" t="s">
        <v>16</v>
      </c>
      <c r="C16" s="17">
        <v>35.0</v>
      </c>
      <c r="D16" s="18">
        <v>3000.0</v>
      </c>
      <c r="E16" s="44">
        <f t="shared" ref="E16:E21" si="18">if(D16&lt;=0,0,if(D16&lt;=200,1,if(D16&gt;200,D16*$C$26)))</f>
        <v>15</v>
      </c>
      <c r="F16" s="19">
        <f>(D16*C28)+(C16*D16*C27)</f>
        <v>1.722</v>
      </c>
      <c r="G16" s="45">
        <f>F16+E16</f>
        <v>16.722</v>
      </c>
      <c r="H16" s="1"/>
      <c r="I16" s="16" t="s">
        <v>16</v>
      </c>
      <c r="J16" s="17">
        <f t="shared" ref="J16:K16" si="17">C16</f>
        <v>35</v>
      </c>
      <c r="K16" s="18">
        <f t="shared" si="17"/>
        <v>3000</v>
      </c>
      <c r="L16" s="19">
        <f t="shared" ref="L16:L21" si="20">if(K16&lt;=0,0,if(K16&lt;=100,0.35,if(K16&gt;36,K16*$D$26)))</f>
        <v>9.3</v>
      </c>
      <c r="M16" s="19">
        <f t="shared" ref="M16:M21" si="21">K16*$D$29</f>
        <v>0.6</v>
      </c>
      <c r="N16" s="21">
        <f>(K16*$D$28)+(J16*K16*$D$27)+(L16*$D$30)+(L16*$D$31)</f>
        <v>1.7288355</v>
      </c>
      <c r="O16" s="17">
        <f t="shared" ref="O16:O21" si="22">K16*$D$32</f>
        <v>-6.3</v>
      </c>
      <c r="P16" s="20">
        <f t="shared" ref="P16:P21" si="23">sum(L16:O16)</f>
        <v>5.3288355</v>
      </c>
      <c r="Q16" s="1"/>
      <c r="R16" s="11"/>
      <c r="S16" s="46"/>
      <c r="T16" s="1"/>
      <c r="U16" s="1"/>
      <c r="V16" s="1"/>
      <c r="W16" s="1"/>
      <c r="X16" s="1"/>
      <c r="Y16" s="1"/>
      <c r="Z16" s="1"/>
      <c r="AA16" s="1"/>
      <c r="AB16" s="1"/>
      <c r="AC16" s="1"/>
      <c r="AD16" s="1"/>
      <c r="AE16" s="1"/>
      <c r="AF16" s="1"/>
      <c r="AG16" s="1"/>
      <c r="AH16" s="1"/>
      <c r="AI16" s="1"/>
      <c r="AJ16" s="1"/>
    </row>
    <row r="17">
      <c r="A17" s="11"/>
      <c r="B17" s="12" t="s">
        <v>17</v>
      </c>
      <c r="C17" s="22">
        <v>34.5</v>
      </c>
      <c r="D17" s="14">
        <v>1000.0</v>
      </c>
      <c r="E17" s="47">
        <f t="shared" si="18"/>
        <v>5</v>
      </c>
      <c r="F17" s="14" t="s">
        <v>11</v>
      </c>
      <c r="G17" s="48">
        <f t="shared" ref="G17:G21" si="24">E17</f>
        <v>5</v>
      </c>
      <c r="H17" s="1"/>
      <c r="I17" s="12" t="s">
        <v>17</v>
      </c>
      <c r="J17" s="22">
        <f t="shared" ref="J17:K17" si="19">C17</f>
        <v>34.5</v>
      </c>
      <c r="K17" s="14">
        <f t="shared" si="19"/>
        <v>1000</v>
      </c>
      <c r="L17" s="23">
        <f t="shared" si="20"/>
        <v>3.1</v>
      </c>
      <c r="M17" s="23">
        <f t="shared" si="21"/>
        <v>0.2</v>
      </c>
      <c r="N17" s="26">
        <f t="shared" ref="N17:N21" si="26">(L17*$D$30)+(L17*$D$31)</f>
        <v>0.0022785</v>
      </c>
      <c r="O17" s="22">
        <f t="shared" si="22"/>
        <v>-2.1</v>
      </c>
      <c r="P17" s="25">
        <f t="shared" si="23"/>
        <v>1.2022785</v>
      </c>
      <c r="Q17" s="1"/>
      <c r="R17" s="14"/>
      <c r="S17" s="34"/>
      <c r="T17" s="1"/>
      <c r="U17" s="1"/>
      <c r="V17" s="1"/>
      <c r="W17" s="1"/>
      <c r="X17" s="1"/>
      <c r="Y17" s="1"/>
      <c r="Z17" s="1"/>
      <c r="AA17" s="1"/>
      <c r="AB17" s="1"/>
      <c r="AC17" s="1"/>
      <c r="AD17" s="1"/>
      <c r="AE17" s="1"/>
      <c r="AF17" s="1"/>
      <c r="AG17" s="1"/>
      <c r="AH17" s="1"/>
      <c r="AI17" s="1"/>
      <c r="AJ17" s="1"/>
    </row>
    <row r="18">
      <c r="A18" s="11"/>
      <c r="B18" s="27" t="s">
        <v>17</v>
      </c>
      <c r="C18" s="28">
        <v>34.4</v>
      </c>
      <c r="D18" s="29">
        <v>1000.0</v>
      </c>
      <c r="E18" s="49">
        <f t="shared" si="18"/>
        <v>5</v>
      </c>
      <c r="F18" s="29" t="s">
        <v>11</v>
      </c>
      <c r="G18" s="50">
        <f t="shared" si="24"/>
        <v>5</v>
      </c>
      <c r="H18" s="51"/>
      <c r="I18" s="27" t="s">
        <v>17</v>
      </c>
      <c r="J18" s="28">
        <f t="shared" ref="J18:K18" si="25">C18</f>
        <v>34.4</v>
      </c>
      <c r="K18" s="29">
        <f t="shared" si="25"/>
        <v>1000</v>
      </c>
      <c r="L18" s="30">
        <f t="shared" si="20"/>
        <v>3.1</v>
      </c>
      <c r="M18" s="30">
        <f t="shared" si="21"/>
        <v>0.2</v>
      </c>
      <c r="N18" s="33">
        <f t="shared" si="26"/>
        <v>0.0022785</v>
      </c>
      <c r="O18" s="28">
        <f t="shared" si="22"/>
        <v>-2.1</v>
      </c>
      <c r="P18" s="32">
        <f t="shared" si="23"/>
        <v>1.2022785</v>
      </c>
      <c r="Q18" s="1"/>
      <c r="R18" s="14"/>
      <c r="S18" s="34"/>
      <c r="T18" s="1"/>
      <c r="U18" s="1"/>
      <c r="V18" s="1"/>
      <c r="W18" s="1"/>
      <c r="X18" s="1"/>
      <c r="Y18" s="1"/>
      <c r="Z18" s="1"/>
      <c r="AA18" s="1"/>
      <c r="AB18" s="1"/>
      <c r="AC18" s="1"/>
      <c r="AD18" s="1"/>
      <c r="AE18" s="1"/>
      <c r="AF18" s="1"/>
      <c r="AG18" s="1"/>
      <c r="AH18" s="1"/>
      <c r="AI18" s="1"/>
      <c r="AJ18" s="1"/>
    </row>
    <row r="19">
      <c r="A19" s="11"/>
      <c r="B19" s="12" t="s">
        <v>17</v>
      </c>
      <c r="C19" s="22">
        <v>34.35</v>
      </c>
      <c r="D19" s="14">
        <v>1000.0</v>
      </c>
      <c r="E19" s="47">
        <f t="shared" si="18"/>
        <v>5</v>
      </c>
      <c r="F19" s="14" t="s">
        <v>11</v>
      </c>
      <c r="G19" s="48">
        <f t="shared" si="24"/>
        <v>5</v>
      </c>
      <c r="H19" s="51"/>
      <c r="I19" s="12" t="s">
        <v>17</v>
      </c>
      <c r="J19" s="22">
        <f t="shared" ref="J19:K19" si="27">C19</f>
        <v>34.35</v>
      </c>
      <c r="K19" s="14">
        <f t="shared" si="27"/>
        <v>1000</v>
      </c>
      <c r="L19" s="23">
        <f t="shared" si="20"/>
        <v>3.1</v>
      </c>
      <c r="M19" s="23">
        <f t="shared" si="21"/>
        <v>0.2</v>
      </c>
      <c r="N19" s="26">
        <f t="shared" si="26"/>
        <v>0.0022785</v>
      </c>
      <c r="O19" s="22">
        <f t="shared" si="22"/>
        <v>-2.1</v>
      </c>
      <c r="P19" s="25">
        <f t="shared" si="23"/>
        <v>1.2022785</v>
      </c>
      <c r="Q19" s="1"/>
      <c r="R19" s="1"/>
      <c r="S19" s="1"/>
      <c r="T19" s="1"/>
      <c r="U19" s="1"/>
      <c r="V19" s="1"/>
      <c r="W19" s="1"/>
      <c r="X19" s="1"/>
      <c r="Y19" s="1"/>
      <c r="Z19" s="1"/>
      <c r="AA19" s="1"/>
      <c r="AB19" s="1"/>
      <c r="AC19" s="1"/>
      <c r="AD19" s="1"/>
      <c r="AE19" s="1"/>
      <c r="AF19" s="1"/>
      <c r="AG19" s="1"/>
      <c r="AH19" s="1"/>
      <c r="AI19" s="1"/>
      <c r="AJ19" s="1"/>
    </row>
    <row r="20">
      <c r="A20" s="11"/>
      <c r="B20" s="27" t="s">
        <v>17</v>
      </c>
      <c r="C20" s="28">
        <v>34.33</v>
      </c>
      <c r="D20" s="29">
        <v>0.0</v>
      </c>
      <c r="E20" s="49">
        <f t="shared" si="18"/>
        <v>0</v>
      </c>
      <c r="F20" s="29" t="s">
        <v>11</v>
      </c>
      <c r="G20" s="50">
        <f t="shared" si="24"/>
        <v>0</v>
      </c>
      <c r="H20" s="1"/>
      <c r="I20" s="27" t="s">
        <v>17</v>
      </c>
      <c r="J20" s="28">
        <f t="shared" ref="J20:K20" si="28">C20</f>
        <v>34.33</v>
      </c>
      <c r="K20" s="29">
        <f t="shared" si="28"/>
        <v>0</v>
      </c>
      <c r="L20" s="30">
        <f t="shared" si="20"/>
        <v>0</v>
      </c>
      <c r="M20" s="30">
        <f t="shared" si="21"/>
        <v>0</v>
      </c>
      <c r="N20" s="33">
        <f t="shared" si="26"/>
        <v>0</v>
      </c>
      <c r="O20" s="28">
        <f t="shared" si="22"/>
        <v>0</v>
      </c>
      <c r="P20" s="32">
        <f t="shared" si="23"/>
        <v>0</v>
      </c>
      <c r="Q20" s="1"/>
      <c r="R20" s="1"/>
      <c r="S20" s="1"/>
      <c r="T20" s="1"/>
      <c r="U20" s="1"/>
      <c r="V20" s="1"/>
      <c r="W20" s="1"/>
      <c r="X20" s="1"/>
      <c r="Y20" s="1"/>
      <c r="Z20" s="1"/>
      <c r="AA20" s="1"/>
      <c r="AB20" s="1"/>
      <c r="AC20" s="1"/>
      <c r="AD20" s="1"/>
      <c r="AE20" s="1"/>
      <c r="AF20" s="1"/>
      <c r="AG20" s="1"/>
      <c r="AH20" s="1"/>
      <c r="AI20" s="1"/>
      <c r="AJ20" s="1"/>
    </row>
    <row r="21">
      <c r="A21" s="11"/>
      <c r="B21" s="12" t="s">
        <v>17</v>
      </c>
      <c r="C21" s="22">
        <v>35.0</v>
      </c>
      <c r="D21" s="14">
        <v>0.0</v>
      </c>
      <c r="E21" s="47">
        <f t="shared" si="18"/>
        <v>0</v>
      </c>
      <c r="F21" s="14" t="s">
        <v>11</v>
      </c>
      <c r="G21" s="52">
        <f t="shared" si="24"/>
        <v>0</v>
      </c>
      <c r="H21" s="1"/>
      <c r="I21" s="12" t="s">
        <v>17</v>
      </c>
      <c r="J21" s="22">
        <f t="shared" ref="J21:K21" si="29">C21</f>
        <v>35</v>
      </c>
      <c r="K21" s="14">
        <f t="shared" si="29"/>
        <v>0</v>
      </c>
      <c r="L21" s="23">
        <f t="shared" si="20"/>
        <v>0</v>
      </c>
      <c r="M21" s="23">
        <f t="shared" si="21"/>
        <v>0</v>
      </c>
      <c r="N21" s="26">
        <f t="shared" si="26"/>
        <v>0</v>
      </c>
      <c r="O21" s="22">
        <f t="shared" si="22"/>
        <v>0</v>
      </c>
      <c r="P21" s="25">
        <f t="shared" si="23"/>
        <v>0</v>
      </c>
      <c r="Q21" s="1"/>
      <c r="R21" s="1"/>
      <c r="S21" s="1"/>
      <c r="T21" s="1"/>
      <c r="U21" s="1"/>
      <c r="V21" s="1"/>
      <c r="W21" s="1"/>
      <c r="X21" s="1"/>
      <c r="Y21" s="1"/>
      <c r="Z21" s="1"/>
      <c r="AA21" s="1"/>
      <c r="AB21" s="1"/>
      <c r="AC21" s="1"/>
      <c r="AD21" s="1"/>
      <c r="AE21" s="1"/>
      <c r="AF21" s="1"/>
      <c r="AG21" s="1"/>
      <c r="AH21" s="1"/>
      <c r="AI21" s="1"/>
      <c r="AJ21" s="1"/>
    </row>
    <row r="22">
      <c r="A22" s="15"/>
      <c r="B22" s="36" t="s">
        <v>13</v>
      </c>
      <c r="C22" s="37"/>
      <c r="D22" s="37"/>
      <c r="E22" s="39">
        <f t="shared" ref="E22:G22" si="30">SUM(E16:E21)</f>
        <v>30</v>
      </c>
      <c r="F22" s="53">
        <f t="shared" si="30"/>
        <v>1.722</v>
      </c>
      <c r="G22" s="54">
        <f t="shared" si="30"/>
        <v>31.722</v>
      </c>
      <c r="H22" s="1"/>
      <c r="I22" s="36" t="s">
        <v>13</v>
      </c>
      <c r="J22" s="41"/>
      <c r="K22" s="41"/>
      <c r="L22" s="39">
        <f t="shared" ref="L22:P22" si="31">SUM(L16:L21)</f>
        <v>18.6</v>
      </c>
      <c r="M22" s="39">
        <f t="shared" si="31"/>
        <v>1.2</v>
      </c>
      <c r="N22" s="39">
        <f t="shared" si="31"/>
        <v>1.735671</v>
      </c>
      <c r="O22" s="39">
        <f t="shared" si="31"/>
        <v>-12.6</v>
      </c>
      <c r="P22" s="40">
        <f t="shared" si="31"/>
        <v>8.935671</v>
      </c>
      <c r="Q22" s="1"/>
      <c r="R22" s="1"/>
      <c r="S22" s="1"/>
      <c r="T22" s="1"/>
      <c r="U22" s="1"/>
      <c r="V22" s="1"/>
      <c r="W22" s="1"/>
      <c r="X22" s="1"/>
      <c r="Y22" s="1"/>
      <c r="Z22" s="1"/>
      <c r="AA22" s="1"/>
      <c r="AB22" s="1"/>
      <c r="AC22" s="1"/>
      <c r="AD22" s="1"/>
      <c r="AE22" s="1"/>
      <c r="AF22" s="1"/>
      <c r="AG22" s="1"/>
      <c r="AH22" s="1"/>
      <c r="AI22" s="1"/>
      <c r="AJ22" s="1"/>
    </row>
    <row r="2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c r="A25" s="1"/>
      <c r="B25" s="55"/>
      <c r="C25" s="56" t="s">
        <v>18</v>
      </c>
      <c r="D25" s="56" t="s">
        <v>19</v>
      </c>
      <c r="E25" s="56" t="s">
        <v>20</v>
      </c>
      <c r="F25" s="57" t="s">
        <v>21</v>
      </c>
      <c r="G25" s="1"/>
      <c r="H25" s="58" t="s">
        <v>22</v>
      </c>
      <c r="I25" s="59"/>
      <c r="J25" s="59"/>
      <c r="K25" s="59"/>
      <c r="L25" s="59"/>
      <c r="M25" s="59"/>
      <c r="N25" s="59"/>
      <c r="O25" s="60"/>
      <c r="P25" s="1"/>
      <c r="Q25" s="1"/>
      <c r="R25" s="1"/>
      <c r="S25" s="1"/>
      <c r="T25" s="1"/>
      <c r="U25" s="1"/>
      <c r="V25" s="1"/>
      <c r="W25" s="1"/>
      <c r="X25" s="1"/>
      <c r="Y25" s="1"/>
      <c r="Z25" s="1"/>
      <c r="AA25" s="1"/>
      <c r="AB25" s="1"/>
      <c r="AC25" s="1"/>
      <c r="AD25" s="1"/>
      <c r="AE25" s="1"/>
      <c r="AF25" s="1"/>
      <c r="AG25" s="1"/>
      <c r="AH25" s="1"/>
      <c r="AI25" s="1"/>
      <c r="AJ25" s="1"/>
    </row>
    <row r="26">
      <c r="A26" s="15"/>
      <c r="B26" s="61" t="s">
        <v>23</v>
      </c>
      <c r="C26" s="33">
        <v>0.005</v>
      </c>
      <c r="D26" s="33">
        <v>0.0031</v>
      </c>
      <c r="E26" s="29" t="s">
        <v>24</v>
      </c>
      <c r="F26" s="62" t="s">
        <v>25</v>
      </c>
      <c r="G26" s="1"/>
      <c r="H26" s="63"/>
      <c r="O26" s="64"/>
      <c r="P26" s="1"/>
      <c r="Q26" s="1"/>
      <c r="R26" s="1"/>
      <c r="S26" s="1"/>
      <c r="T26" s="1"/>
      <c r="U26" s="1"/>
      <c r="V26" s="1"/>
      <c r="W26" s="1"/>
      <c r="X26" s="1"/>
      <c r="Y26" s="1"/>
      <c r="Z26" s="1"/>
      <c r="AA26" s="1"/>
      <c r="AB26" s="1"/>
      <c r="AC26" s="1"/>
      <c r="AD26" s="1"/>
      <c r="AE26" s="1"/>
      <c r="AF26" s="1"/>
      <c r="AG26" s="1"/>
      <c r="AH26" s="1"/>
      <c r="AI26" s="1"/>
      <c r="AJ26" s="1"/>
    </row>
    <row r="27">
      <c r="A27" s="15"/>
      <c r="B27" s="65" t="s">
        <v>26</v>
      </c>
      <c r="C27" s="34">
        <v>1.3E-5</v>
      </c>
      <c r="D27" s="34">
        <v>1.3E-5</v>
      </c>
      <c r="E27" s="14" t="s">
        <v>27</v>
      </c>
      <c r="F27" s="66" t="s">
        <v>28</v>
      </c>
      <c r="G27" s="1"/>
      <c r="H27" s="63"/>
      <c r="O27" s="64"/>
      <c r="P27" s="1"/>
      <c r="Q27" s="1"/>
      <c r="R27" s="1"/>
      <c r="S27" s="1"/>
      <c r="T27" s="1"/>
      <c r="U27" s="1"/>
      <c r="V27" s="1"/>
      <c r="W27" s="1"/>
      <c r="X27" s="1"/>
      <c r="Y27" s="1"/>
      <c r="Z27" s="1"/>
      <c r="AA27" s="1"/>
      <c r="AB27" s="1"/>
      <c r="AC27" s="1"/>
      <c r="AD27" s="1"/>
      <c r="AE27" s="1"/>
      <c r="AF27" s="1"/>
      <c r="AG27" s="1"/>
      <c r="AH27" s="1"/>
      <c r="AI27" s="1"/>
      <c r="AJ27" s="1"/>
    </row>
    <row r="28">
      <c r="A28" s="15"/>
      <c r="B28" s="61" t="s">
        <v>29</v>
      </c>
      <c r="C28" s="67">
        <v>1.19E-4</v>
      </c>
      <c r="D28" s="67">
        <v>1.19E-4</v>
      </c>
      <c r="E28" s="29" t="s">
        <v>24</v>
      </c>
      <c r="F28" s="62" t="s">
        <v>28</v>
      </c>
      <c r="G28" s="1"/>
      <c r="H28" s="63"/>
      <c r="O28" s="64"/>
      <c r="P28" s="1"/>
      <c r="Q28" s="1"/>
      <c r="R28" s="1"/>
      <c r="S28" s="1"/>
      <c r="T28" s="1"/>
      <c r="U28" s="1"/>
      <c r="V28" s="1"/>
      <c r="W28" s="1"/>
      <c r="X28" s="1"/>
      <c r="Y28" s="1"/>
      <c r="Z28" s="1"/>
      <c r="AA28" s="1"/>
      <c r="AB28" s="1"/>
      <c r="AC28" s="1"/>
      <c r="AD28" s="1"/>
      <c r="AE28" s="1"/>
      <c r="AF28" s="1"/>
      <c r="AG28" s="1"/>
      <c r="AH28" s="1"/>
      <c r="AI28" s="1"/>
      <c r="AJ28" s="1"/>
    </row>
    <row r="29">
      <c r="A29" s="15"/>
      <c r="B29" s="65" t="s">
        <v>8</v>
      </c>
      <c r="C29" s="14" t="s">
        <v>11</v>
      </c>
      <c r="D29" s="26">
        <v>2.0E-4</v>
      </c>
      <c r="E29" s="14" t="s">
        <v>24</v>
      </c>
      <c r="F29" s="66" t="s">
        <v>25</v>
      </c>
      <c r="G29" s="1"/>
      <c r="H29" s="63"/>
      <c r="O29" s="64"/>
      <c r="P29" s="1"/>
      <c r="Q29" s="1"/>
      <c r="R29" s="1"/>
      <c r="S29" s="1"/>
      <c r="T29" s="1"/>
      <c r="U29" s="1"/>
      <c r="V29" s="1"/>
      <c r="W29" s="1"/>
      <c r="X29" s="1"/>
      <c r="Y29" s="1"/>
      <c r="Z29" s="1"/>
      <c r="AA29" s="1"/>
      <c r="AB29" s="1"/>
      <c r="AC29" s="1"/>
      <c r="AD29" s="1"/>
      <c r="AE29" s="1"/>
      <c r="AF29" s="1"/>
      <c r="AG29" s="1"/>
      <c r="AH29" s="1"/>
      <c r="AI29" s="1"/>
      <c r="AJ29" s="1"/>
    </row>
    <row r="30">
      <c r="A30" s="15"/>
      <c r="B30" s="61" t="s">
        <v>30</v>
      </c>
      <c r="C30" s="29" t="s">
        <v>11</v>
      </c>
      <c r="D30" s="68">
        <v>5.6E-4</v>
      </c>
      <c r="E30" s="29" t="s">
        <v>31</v>
      </c>
      <c r="F30" s="62" t="s">
        <v>25</v>
      </c>
      <c r="G30" s="1"/>
      <c r="H30" s="63"/>
      <c r="O30" s="64"/>
      <c r="P30" s="1"/>
      <c r="Q30" s="1"/>
      <c r="R30" s="1"/>
      <c r="S30" s="1"/>
      <c r="T30" s="1"/>
      <c r="U30" s="1"/>
      <c r="V30" s="1"/>
      <c r="W30" s="1"/>
      <c r="X30" s="1"/>
      <c r="Y30" s="1"/>
      <c r="Z30" s="1"/>
      <c r="AA30" s="1"/>
      <c r="AB30" s="1"/>
      <c r="AC30" s="1"/>
      <c r="AD30" s="1"/>
      <c r="AE30" s="1"/>
      <c r="AF30" s="1"/>
      <c r="AG30" s="1"/>
      <c r="AH30" s="1"/>
      <c r="AI30" s="1"/>
      <c r="AJ30" s="1"/>
    </row>
    <row r="31">
      <c r="A31" s="15"/>
      <c r="B31" s="65" t="s">
        <v>32</v>
      </c>
      <c r="C31" s="14" t="s">
        <v>11</v>
      </c>
      <c r="D31" s="34">
        <v>1.75E-4</v>
      </c>
      <c r="E31" s="14" t="s">
        <v>31</v>
      </c>
      <c r="F31" s="66" t="s">
        <v>25</v>
      </c>
      <c r="G31" s="1"/>
      <c r="H31" s="63"/>
      <c r="O31" s="64"/>
      <c r="P31" s="1"/>
      <c r="Q31" s="1"/>
      <c r="R31" s="1"/>
      <c r="S31" s="1"/>
      <c r="T31" s="1"/>
      <c r="U31" s="1"/>
      <c r="V31" s="1"/>
      <c r="W31" s="1"/>
      <c r="X31" s="1"/>
      <c r="Y31" s="1"/>
      <c r="Z31" s="1"/>
      <c r="AA31" s="1"/>
      <c r="AB31" s="1"/>
      <c r="AC31" s="1"/>
      <c r="AD31" s="1"/>
      <c r="AE31" s="1"/>
      <c r="AF31" s="1"/>
      <c r="AG31" s="1"/>
      <c r="AH31" s="1"/>
      <c r="AI31" s="1"/>
      <c r="AJ31" s="1"/>
    </row>
    <row r="32">
      <c r="A32" s="15"/>
      <c r="B32" s="69" t="s">
        <v>33</v>
      </c>
      <c r="C32" s="70" t="s">
        <v>11</v>
      </c>
      <c r="D32" s="71">
        <v>-0.0021</v>
      </c>
      <c r="E32" s="70" t="s">
        <v>24</v>
      </c>
      <c r="F32" s="72" t="s">
        <v>25</v>
      </c>
      <c r="G32" s="1"/>
      <c r="H32" s="73"/>
      <c r="I32" s="74"/>
      <c r="J32" s="74"/>
      <c r="K32" s="74"/>
      <c r="L32" s="74"/>
      <c r="M32" s="74"/>
      <c r="N32" s="74"/>
      <c r="O32" s="75"/>
      <c r="P32" s="1"/>
      <c r="Q32" s="1"/>
      <c r="R32" s="1"/>
      <c r="S32" s="1"/>
      <c r="T32" s="1"/>
      <c r="U32" s="1"/>
      <c r="V32" s="1"/>
      <c r="W32" s="1"/>
      <c r="X32" s="1"/>
      <c r="Y32" s="1"/>
      <c r="Z32" s="1"/>
      <c r="AA32" s="1"/>
      <c r="AB32" s="1"/>
      <c r="AC32" s="1"/>
      <c r="AD32" s="1"/>
      <c r="AE32" s="1"/>
      <c r="AF32" s="1"/>
      <c r="AG32" s="1"/>
      <c r="AH32" s="1"/>
      <c r="AI32" s="1"/>
      <c r="AJ32" s="1"/>
    </row>
    <row r="33">
      <c r="A33" s="1"/>
      <c r="B33" s="1"/>
      <c r="C33" s="14"/>
      <c r="D33" s="26"/>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c r="A35" s="1"/>
      <c r="B35" s="76" t="s">
        <v>26</v>
      </c>
      <c r="C35" s="77" t="s">
        <v>34</v>
      </c>
      <c r="D35" s="78"/>
      <c r="E35" s="78"/>
      <c r="F35" s="78"/>
      <c r="G35" s="77" t="s">
        <v>35</v>
      </c>
      <c r="H35" s="78"/>
      <c r="I35" s="77"/>
      <c r="J35" s="79"/>
      <c r="L35" s="1"/>
      <c r="M35" s="11"/>
      <c r="N35" s="1"/>
      <c r="O35" s="11"/>
      <c r="P35" s="1"/>
      <c r="Q35" s="1"/>
      <c r="R35" s="1"/>
      <c r="S35" s="1"/>
      <c r="T35" s="1"/>
      <c r="U35" s="1"/>
      <c r="V35" s="1"/>
      <c r="W35" s="1"/>
      <c r="X35" s="1"/>
      <c r="Y35" s="1"/>
      <c r="Z35" s="1"/>
      <c r="AA35" s="1"/>
      <c r="AB35" s="1"/>
      <c r="AC35" s="1"/>
      <c r="AD35" s="1"/>
      <c r="AE35" s="1"/>
      <c r="AF35" s="1"/>
      <c r="AG35" s="1"/>
      <c r="AH35" s="1"/>
      <c r="AI35" s="1"/>
      <c r="AJ35" s="1"/>
    </row>
    <row r="36" ht="15.75" customHeight="1">
      <c r="A36" s="1"/>
      <c r="B36" s="65" t="s">
        <v>36</v>
      </c>
      <c r="C36" s="11" t="s">
        <v>37</v>
      </c>
      <c r="D36" s="1"/>
      <c r="E36" s="1"/>
      <c r="F36" s="1"/>
      <c r="G36" s="11" t="s">
        <v>35</v>
      </c>
      <c r="H36" s="1"/>
      <c r="I36" s="1"/>
      <c r="J36" s="43"/>
      <c r="K36" s="11"/>
      <c r="L36" s="1"/>
      <c r="M36" s="11"/>
      <c r="N36" s="1"/>
      <c r="O36" s="1"/>
      <c r="P36" s="1"/>
      <c r="Q36" s="1"/>
      <c r="R36" s="1"/>
      <c r="S36" s="1"/>
      <c r="T36" s="1"/>
      <c r="U36" s="1"/>
      <c r="V36" s="1"/>
      <c r="W36" s="1"/>
      <c r="X36" s="1"/>
      <c r="Y36" s="1"/>
      <c r="Z36" s="1"/>
      <c r="AA36" s="1"/>
      <c r="AB36" s="1"/>
      <c r="AC36" s="1"/>
      <c r="AD36" s="1"/>
      <c r="AE36" s="1"/>
      <c r="AF36" s="1"/>
      <c r="AG36" s="1"/>
      <c r="AH36" s="1"/>
      <c r="AI36" s="1"/>
      <c r="AJ36" s="1"/>
    </row>
    <row r="37">
      <c r="A37" s="1"/>
      <c r="B37" s="65" t="s">
        <v>30</v>
      </c>
      <c r="C37" s="11" t="s">
        <v>38</v>
      </c>
      <c r="D37" s="1"/>
      <c r="E37" s="1"/>
      <c r="F37" s="1"/>
      <c r="G37" s="1"/>
      <c r="H37" s="1"/>
      <c r="I37" s="1"/>
      <c r="J37" s="43"/>
      <c r="K37" s="1"/>
      <c r="L37" s="1"/>
      <c r="M37" s="1"/>
      <c r="N37" s="1"/>
      <c r="O37" s="1"/>
      <c r="P37" s="1"/>
      <c r="Q37" s="1"/>
      <c r="R37" s="1"/>
      <c r="S37" s="1"/>
      <c r="T37" s="1"/>
      <c r="U37" s="1"/>
      <c r="V37" s="1"/>
      <c r="W37" s="1"/>
      <c r="X37" s="1"/>
      <c r="Y37" s="1"/>
      <c r="Z37" s="1"/>
      <c r="AA37" s="1"/>
      <c r="AB37" s="1"/>
      <c r="AC37" s="1"/>
      <c r="AD37" s="1"/>
      <c r="AE37" s="1"/>
      <c r="AF37" s="1"/>
      <c r="AG37" s="1"/>
      <c r="AH37" s="1"/>
      <c r="AI37" s="1"/>
      <c r="AJ37" s="1"/>
    </row>
    <row r="38">
      <c r="A38" s="1"/>
      <c r="B38" s="65" t="s">
        <v>32</v>
      </c>
      <c r="C38" s="11" t="s">
        <v>39</v>
      </c>
      <c r="D38" s="1"/>
      <c r="E38" s="1"/>
      <c r="F38" s="1"/>
      <c r="G38" s="1"/>
      <c r="H38" s="1"/>
      <c r="I38" s="1"/>
      <c r="J38" s="43"/>
      <c r="K38" s="1"/>
      <c r="L38" s="1"/>
      <c r="M38" s="1"/>
      <c r="N38" s="1"/>
      <c r="O38" s="1"/>
      <c r="P38" s="1"/>
      <c r="Q38" s="1"/>
      <c r="R38" s="1"/>
      <c r="S38" s="1"/>
      <c r="T38" s="1"/>
      <c r="U38" s="1"/>
      <c r="V38" s="1"/>
      <c r="W38" s="1"/>
      <c r="X38" s="1"/>
      <c r="Y38" s="1"/>
      <c r="Z38" s="1"/>
      <c r="AA38" s="1"/>
      <c r="AB38" s="1"/>
      <c r="AC38" s="1"/>
      <c r="AD38" s="1"/>
      <c r="AE38" s="1"/>
      <c r="AF38" s="1"/>
      <c r="AG38" s="1"/>
      <c r="AH38" s="1"/>
      <c r="AI38" s="1"/>
      <c r="AJ38" s="1"/>
    </row>
    <row r="39">
      <c r="A39" s="1"/>
      <c r="B39" s="80" t="s">
        <v>40</v>
      </c>
      <c r="C39" s="81" t="s">
        <v>41</v>
      </c>
      <c r="D39" s="82"/>
      <c r="E39" s="82"/>
      <c r="F39" s="82"/>
      <c r="G39" s="82"/>
      <c r="H39" s="82"/>
      <c r="I39" s="82"/>
      <c r="J39" s="83"/>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row>
    <row r="100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row>
    <row r="10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row>
    <row r="10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row>
    <row r="10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row>
    <row r="100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row>
    <row r="1006">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row>
    <row r="1007">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row>
    <row r="1008">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row>
    <row r="1009">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row>
  </sheetData>
  <mergeCells count="6">
    <mergeCell ref="B4:G4"/>
    <mergeCell ref="I4:P4"/>
    <mergeCell ref="B14:G14"/>
    <mergeCell ref="I14:P14"/>
    <mergeCell ref="B2:P2"/>
    <mergeCell ref="H25:O32"/>
  </mergeCell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3A21400344DF43B00DFFF739130578" ma:contentTypeVersion="10" ma:contentTypeDescription="Create a new document." ma:contentTypeScope="" ma:versionID="04d610d973b38fb93a7a688a3c70ecc1">
  <xsd:schema xmlns:xsd="http://www.w3.org/2001/XMLSchema" xmlns:xs="http://www.w3.org/2001/XMLSchema" xmlns:p="http://schemas.microsoft.com/office/2006/metadata/properties" xmlns:ns2="f6c33696-1f17-4bc7-9bed-69ae9b0d85ca" targetNamespace="http://schemas.microsoft.com/office/2006/metadata/properties" ma:root="true" ma:fieldsID="a0e9bf6f9df858d6555aebc8085a24b6" ns2:_="">
    <xsd:import namespace="f6c33696-1f17-4bc7-9bed-69ae9b0d85c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33696-1f17-4bc7-9bed-69ae9b0d85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8CA08D-1BAA-40B3-9FAD-8E62C7F44A6A}"/>
</file>

<file path=customXml/itemProps2.xml><?xml version="1.0" encoding="utf-8"?>
<ds:datastoreItem xmlns:ds="http://schemas.openxmlformats.org/officeDocument/2006/customXml" ds:itemID="{D7E5191C-14D2-498E-A5EF-38F121803425}"/>
</file>

<file path=customXml/itemProps3.xml><?xml version="1.0" encoding="utf-8"?>
<ds:datastoreItem xmlns:ds="http://schemas.openxmlformats.org/officeDocument/2006/customXml" ds:itemID="{A98581A1-6859-44DC-A7BF-7B8F242B8227}"/>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0x010100033A21400344DF43B00DFFF739130578</vt:lpwstr>
  </property>
</Properties>
</file>